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Голосование 2025_26\готовые документы Погудина\"/>
    </mc:Choice>
  </mc:AlternateContent>
  <xr:revisionPtr revIDLastSave="0" documentId="13_ncr:1_{0FA2E1BB-7FA5-40F1-8E61-42B5BB007C3B}" xr6:coauthVersionLast="47" xr6:coauthVersionMax="47" xr10:uidLastSave="{00000000-0000-0000-0000-000000000000}"/>
  <bookViews>
    <workbookView xWindow="-120" yWindow="-120" windowWidth="29040" windowHeight="15720" xr2:uid="{711F259F-D380-4358-A254-772F6704A62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D82" i="1"/>
  <c r="F66" i="1"/>
  <c r="F61" i="1"/>
  <c r="F44" i="1"/>
  <c r="F37" i="1"/>
  <c r="F34" i="1"/>
  <c r="F31" i="1"/>
  <c r="F23" i="1"/>
  <c r="F19" i="1"/>
  <c r="F16" i="1"/>
  <c r="F73" i="1" l="1"/>
  <c r="F70" i="1" s="1"/>
  <c r="F71" i="1" s="1"/>
  <c r="F77" i="1" l="1"/>
  <c r="F80" i="1" s="1"/>
  <c r="F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F15" authorId="0" shapeId="0" xr:uid="{D07FEEAD-3024-40D8-9F05-7B6712C58CF2}">
      <text>
        <r>
          <rPr>
            <b/>
            <sz val="9"/>
            <rFont val="Tahoma"/>
            <family val="2"/>
            <charset val="204"/>
          </rPr>
          <t>Игорь:</t>
        </r>
        <r>
          <rPr>
            <sz val="9"/>
            <rFont val="Tahoma"/>
            <family val="2"/>
            <charset val="204"/>
          </rPr>
          <t xml:space="preserve">
покупка электрики, подтвержденная чеками</t>
        </r>
      </text>
    </comment>
    <comment ref="F36" authorId="0" shapeId="0" xr:uid="{8CCE28C0-EE59-4C3B-B2E2-1D71BEA06114}">
      <text>
        <r>
          <rPr>
            <b/>
            <sz val="9"/>
            <rFont val="Tahoma"/>
            <family val="2"/>
            <charset val="204"/>
          </rPr>
          <t>Игорь:</t>
        </r>
        <r>
          <rPr>
            <sz val="9"/>
            <rFont val="Tahoma"/>
            <family val="2"/>
            <charset val="204"/>
          </rPr>
          <t xml:space="preserve">
из них 75000 наличными</t>
        </r>
      </text>
    </comment>
    <comment ref="F39" authorId="0" shapeId="0" xr:uid="{1E9CC927-942E-4BAE-865B-5B1B6B95A25B}">
      <text>
        <r>
          <rPr>
            <b/>
            <sz val="9"/>
            <rFont val="Tahoma"/>
            <family val="2"/>
            <charset val="204"/>
          </rPr>
          <t>Игорь:</t>
        </r>
        <r>
          <rPr>
            <sz val="9"/>
            <rFont val="Tahoma"/>
            <family val="2"/>
            <charset val="204"/>
          </rPr>
          <t xml:space="preserve">
плюс 28759 покупка камер, ремонт старых, приобретение серверов</t>
        </r>
      </text>
    </comment>
    <comment ref="F40" authorId="0" shapeId="0" xr:uid="{25DE7160-34AD-40DB-AA31-9951F380B57C}">
      <text>
        <r>
          <rPr>
            <b/>
            <sz val="9"/>
            <rFont val="Tahoma"/>
            <family val="2"/>
            <charset val="204"/>
          </rPr>
          <t>Игорь:</t>
        </r>
        <r>
          <rPr>
            <sz val="9"/>
            <rFont val="Tahoma"/>
            <family val="2"/>
            <charset val="204"/>
          </rPr>
          <t xml:space="preserve">
плюс ремонт 5800</t>
        </r>
      </text>
    </comment>
    <comment ref="F52" authorId="0" shapeId="0" xr:uid="{BD9AE5CD-827B-4AFC-B664-826A234C1428}">
      <text>
        <r>
          <rPr>
            <b/>
            <sz val="9"/>
            <rFont val="Tahoma"/>
            <family val="2"/>
            <charset val="204"/>
          </rPr>
          <t>Игорь:</t>
        </r>
        <r>
          <rPr>
            <sz val="9"/>
            <rFont val="Tahoma"/>
            <family val="2"/>
            <charset val="204"/>
          </rPr>
          <t xml:space="preserve">
оплата наличными</t>
        </r>
      </text>
    </comment>
    <comment ref="F53" authorId="0" shapeId="0" xr:uid="{55425AC4-4CD6-4C28-8D7E-AD014F7C778C}">
      <text>
        <r>
          <rPr>
            <b/>
            <sz val="9"/>
            <rFont val="Tahoma"/>
            <family val="2"/>
            <charset val="204"/>
          </rPr>
          <t>Игорь:</t>
        </r>
        <r>
          <rPr>
            <sz val="9"/>
            <rFont val="Tahoma"/>
            <family val="2"/>
            <charset val="204"/>
          </rPr>
          <t xml:space="preserve">
оплата наличными</t>
        </r>
      </text>
    </comment>
  </commentList>
</comments>
</file>

<file path=xl/sharedStrings.xml><?xml version="1.0" encoding="utf-8"?>
<sst xmlns="http://schemas.openxmlformats.org/spreadsheetml/2006/main" count="111" uniqueCount="111">
  <si>
    <t>Приложение № 3</t>
  </si>
  <si>
    <t>к Договору №________________</t>
  </si>
  <si>
    <r>
      <rPr>
        <b/>
        <sz val="12"/>
        <color rgb="FF000000"/>
        <rFont val="Times New Roman"/>
        <family val="1"/>
        <charset val="204"/>
      </rPr>
      <t xml:space="preserve">на оказание </t>
    </r>
    <r>
      <rPr>
        <b/>
        <sz val="12"/>
        <color theme="1"/>
        <rFont val="Times New Roman"/>
        <family val="1"/>
        <charset val="204"/>
      </rPr>
      <t xml:space="preserve">комплекса услуг по содержанию и управлению Общим имуществом, </t>
    </r>
  </si>
  <si>
    <t>предоставлению коммунальных услуг, а также осуществлению контрольно-пропускного режима</t>
  </si>
  <si>
    <t>в Здании гаражно-торгового комплекса по адресу: МО, Люберецкий муниципальный район,</t>
  </si>
  <si>
    <t xml:space="preserve"> городское поселение Люберцы, ул. Кирова, д. 4   от «______» __________ 202___г.</t>
  </si>
  <si>
    <t xml:space="preserve">СМЕТА РАСХОДОВ НА СОДЕРЖАНИЕ ОБЩЕГО ИМУЩЕСТВА </t>
  </si>
  <si>
    <t xml:space="preserve">№ </t>
  </si>
  <si>
    <t>Статья затрат</t>
  </si>
  <si>
    <t>№ п/п</t>
  </si>
  <si>
    <t>Наименование показателей</t>
  </si>
  <si>
    <t>Количество</t>
  </si>
  <si>
    <t>Затраты в руб.</t>
  </si>
  <si>
    <t>Электроснабжение</t>
  </si>
  <si>
    <t>1.1.</t>
  </si>
  <si>
    <t>Освещение мест общего пользования, электроснабжение общего электротехнического оборудования</t>
  </si>
  <si>
    <t>1.2.</t>
  </si>
  <si>
    <r>
      <rPr>
        <sz val="10"/>
        <color theme="1"/>
        <rFont val="Times New Roman"/>
        <family val="1"/>
        <charset val="204"/>
      </rPr>
      <t>ОТ (услуг) дежурного электрика по совместительству</t>
    </r>
    <r>
      <rPr>
        <b/>
        <sz val="10"/>
        <color theme="1"/>
        <rFont val="Times New Roman"/>
        <family val="1"/>
        <charset val="204"/>
      </rPr>
      <t xml:space="preserve">  - см ФОТ АУП</t>
    </r>
  </si>
  <si>
    <t>1.3.</t>
  </si>
  <si>
    <r>
      <t xml:space="preserve">Аварийное обслуживание ТО и текущий ремонт внутренних электрических инж. систем </t>
    </r>
    <r>
      <rPr>
        <sz val="10"/>
        <rFont val="Times New Roman"/>
        <family val="1"/>
        <charset val="204"/>
      </rPr>
      <t>(материалы)</t>
    </r>
  </si>
  <si>
    <t>Итого по р. 1</t>
  </si>
  <si>
    <t>Водоснабжение и канализация</t>
  </si>
  <si>
    <t>2.1.</t>
  </si>
  <si>
    <t>Аварийное обслуживание и ТО сетей инж. оборудования ХВС и канализации (материалы)</t>
  </si>
  <si>
    <t>Итого по р. 2</t>
  </si>
  <si>
    <t>Ливневая канализация</t>
  </si>
  <si>
    <t>3.2.</t>
  </si>
  <si>
    <t>Оплата по договору в ГУП «Мосводосток» за приём сточных вод</t>
  </si>
  <si>
    <t xml:space="preserve"> ТО инж.сетей, ливневок,чистка, вывоз  ила, ..</t>
  </si>
  <si>
    <t>Итого по р. 3</t>
  </si>
  <si>
    <t>Санитарное содержание ГТК</t>
  </si>
  <si>
    <t>4.1.</t>
  </si>
  <si>
    <r>
      <rPr>
        <sz val="10"/>
        <color theme="1"/>
        <rFont val="Times New Roman"/>
        <family val="1"/>
        <charset val="204"/>
      </rPr>
      <t>ОТ (услуг) дворники, уборщицы</t>
    </r>
    <r>
      <rPr>
        <b/>
        <sz val="10"/>
        <color theme="1"/>
        <rFont val="Times New Roman"/>
        <family val="1"/>
        <charset val="204"/>
      </rPr>
      <t xml:space="preserve"> - см ФОТ АУП</t>
    </r>
  </si>
  <si>
    <t>4.2.</t>
  </si>
  <si>
    <t>Приобретение спецодежды, инвентаря и расходных материалов для уборки территории</t>
  </si>
  <si>
    <t>4.4.</t>
  </si>
  <si>
    <t>Дезинфекция, Дезинсекция, Дератизаия</t>
  </si>
  <si>
    <t>4.5.</t>
  </si>
  <si>
    <t>Вывоз мусора Эколайн-Воскресенск</t>
  </si>
  <si>
    <t>4.6.</t>
  </si>
  <si>
    <t xml:space="preserve">Очистка, мойка фасадов </t>
  </si>
  <si>
    <t>Уборка, погрузка и вывоз снега в зимний период (в среднем за месяц по году)</t>
  </si>
  <si>
    <t>Итого по р. 4</t>
  </si>
  <si>
    <t>Благоустройство территории</t>
  </si>
  <si>
    <t>5.1.</t>
  </si>
  <si>
    <t>Содержание придомовых территорий (обслуживание дорог, площадок,   промывка указателей улиц и дорожных знаков;  уборка контейнерных площадок  и другие работы и текущий ремонт  разрушенных участков отмостков,  тротуаров, проездов, дорожек, ограждений  и т.п.)</t>
  </si>
  <si>
    <t>Итого по р. 5</t>
  </si>
  <si>
    <t>Охрана, КПП, обеспечение контрольно-пропускного режима</t>
  </si>
  <si>
    <t>6.1.</t>
  </si>
  <si>
    <t>Оплата по договору с ЧОП</t>
  </si>
  <si>
    <t>Итого по р. 6</t>
  </si>
  <si>
    <t>Техническое обслуживание</t>
  </si>
  <si>
    <t>7.1.</t>
  </si>
  <si>
    <t>Содержание и ТО систем видеонаблюдение, ремонт камер и тп</t>
  </si>
  <si>
    <t>7.2.</t>
  </si>
  <si>
    <t>Обслуживание шлагбаумов, откатных ворот Сервис-Паркинг и ремонт</t>
  </si>
  <si>
    <t>7.3.</t>
  </si>
  <si>
    <t>Аварийное обслуживания слаботочных инж. систем, система контроля доступа на входах/выходах ГТК</t>
  </si>
  <si>
    <t>7.5</t>
  </si>
  <si>
    <t>Приобретение инструментов, производственного и хозяйственного инвентаря для внутренних работ</t>
  </si>
  <si>
    <t>Итого по р. 7</t>
  </si>
  <si>
    <t>Общехозяйствен-ные, управленческие расходы УК</t>
  </si>
  <si>
    <t>8.1.</t>
  </si>
  <si>
    <t>ФОТ АУП</t>
  </si>
  <si>
    <t>Ген. Директор</t>
  </si>
  <si>
    <t>Зам Ген директора</t>
  </si>
  <si>
    <t>Бухгалтер</t>
  </si>
  <si>
    <t>комендант</t>
  </si>
  <si>
    <t>Электрик (по совместительству)</t>
  </si>
  <si>
    <t>Дворник</t>
  </si>
  <si>
    <t>Уборщица</t>
  </si>
  <si>
    <t>1С Бухгалтерия, обновлене, обслуживание и поддержка</t>
  </si>
  <si>
    <t>8.2.</t>
  </si>
  <si>
    <t>Интернет, тел.связь, почтовые расходы</t>
  </si>
  <si>
    <t>8.3.</t>
  </si>
  <si>
    <t>Содержание и ремонт вычисл.техники, расходные материалы</t>
  </si>
  <si>
    <t>8.4.</t>
  </si>
  <si>
    <t>Приобретение канцелярских товаров</t>
  </si>
  <si>
    <t>8.5.</t>
  </si>
  <si>
    <t>Обслуживание ККТ</t>
  </si>
  <si>
    <t>8.6.</t>
  </si>
  <si>
    <t>Банковское обслуживание</t>
  </si>
  <si>
    <t>8.7.</t>
  </si>
  <si>
    <t xml:space="preserve">Юридические (услуги юриста суды), информационные, и иные аналогичные услуги; содержание, ведение сайта </t>
  </si>
  <si>
    <t>Итого по р. 8</t>
  </si>
  <si>
    <t>Затраты на противопожарные мероприятия</t>
  </si>
  <si>
    <t>9.1</t>
  </si>
  <si>
    <t xml:space="preserve">Техническое обслуживание систем  противопожарной сигнализации и автоматики   </t>
  </si>
  <si>
    <t>Техническое обслуживание системы пожаротушения (насосы, трубопроводы, сплинкеры)</t>
  </si>
  <si>
    <t>по счету</t>
  </si>
  <si>
    <t>9.2</t>
  </si>
  <si>
    <t>Расходы на оповещение ОПС</t>
  </si>
  <si>
    <t>Итого по р. 9</t>
  </si>
  <si>
    <t>Налоги</t>
  </si>
  <si>
    <t>11.1</t>
  </si>
  <si>
    <t>Страховые взносы</t>
  </si>
  <si>
    <t>11.2</t>
  </si>
  <si>
    <t>УСН 6% (выручка = сумме затрат + прибыль)</t>
  </si>
  <si>
    <t>Итого по р. 10</t>
  </si>
  <si>
    <t>Прибыль УК</t>
  </si>
  <si>
    <t>Расчетная величина при норме прибыли 20%                      (выручка = сумма затрат + страх. взносы)</t>
  </si>
  <si>
    <t>Итоговая сумма затрат на содержание гаражно-торгового комплекса в месяц составляет в руб.:</t>
  </si>
  <si>
    <t>Расчёт Цены обслуживания на 1 кв.м. полезной площади:</t>
  </si>
  <si>
    <t xml:space="preserve">Исходя из того, что общая полезная площадь в Здании составляет 18 444,6 кв.м., цена обслуживания из расчёта за 1 кв.м. составляет в руб.: </t>
  </si>
  <si>
    <t>=</t>
  </si>
  <si>
    <t>3.1.</t>
  </si>
  <si>
    <t>4.3.</t>
  </si>
  <si>
    <t>12.1.</t>
  </si>
  <si>
    <t>20</t>
  </si>
  <si>
    <t xml:space="preserve">СОБСТВЕННИКАМИ ПОМЕЩЕНИЙ ГТК "САМОЦВЕТЫ "НА 2026 г. </t>
  </si>
  <si>
    <t>Тогда стоимость обслуживания для собственника стандартного гаражного бокса, площадью 20 кв.м составляет: 20*70,88 = 1 417,60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</si>
</sst>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##0"/>
    <numFmt numFmtId="165" formatCode="#\ ##0.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3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3" tint="-0.249977111117893"/>
      <name val="Times New Roman"/>
      <family val="1"/>
      <charset val="204"/>
    </font>
    <font>
      <b/>
      <u/>
      <sz val="10"/>
      <color theme="3" tint="-0.249977111117893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u/>
      <sz val="11"/>
      <color theme="3" tint="-0.249977111117893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3" fontId="0" fillId="0" borderId="0" xfId="1" applyFont="1"/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43" fontId="5" fillId="0" borderId="0" xfId="1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9" fillId="0" borderId="6" xfId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3" fontId="8" fillId="0" borderId="10" xfId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9" fillId="0" borderId="12" xfId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3" fontId="11" fillId="0" borderId="15" xfId="1" applyFont="1" applyBorder="1" applyAlignment="1">
      <alignment horizontal="center" vertical="center" wrapText="1"/>
    </xf>
    <xf numFmtId="43" fontId="7" fillId="0" borderId="6" xfId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3" fontId="7" fillId="0" borderId="21" xfId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3" fontId="12" fillId="0" borderId="22" xfId="1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3" fontId="7" fillId="0" borderId="10" xfId="1" applyFont="1" applyBorder="1" applyAlignment="1">
      <alignment vertical="center" wrapText="1"/>
    </xf>
    <xf numFmtId="43" fontId="9" fillId="0" borderId="24" xfId="1" applyFont="1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3" fontId="7" fillId="0" borderId="19" xfId="1" applyFont="1" applyBorder="1" applyAlignment="1">
      <alignment horizontal="center" vertical="center" wrapText="1"/>
    </xf>
    <xf numFmtId="43" fontId="7" fillId="0" borderId="15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9" fillId="0" borderId="15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justify"/>
    </xf>
    <xf numFmtId="0" fontId="8" fillId="0" borderId="28" xfId="0" applyFont="1" applyBorder="1" applyAlignment="1">
      <alignment horizontal="center" vertical="center" wrapText="1"/>
    </xf>
    <xf numFmtId="43" fontId="8" fillId="0" borderId="29" xfId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43" fontId="11" fillId="0" borderId="6" xfId="1" applyFont="1" applyBorder="1" applyAlignment="1">
      <alignment horizontal="center" vertical="center" wrapText="1"/>
    </xf>
    <xf numFmtId="43" fontId="11" fillId="0" borderId="19" xfId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3" fontId="13" fillId="0" borderId="0" xfId="1" applyFont="1" applyAlignment="1">
      <alignment horizontal="center" vertical="center" wrapText="1"/>
    </xf>
    <xf numFmtId="43" fontId="14" fillId="0" borderId="0" xfId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4" fontId="15" fillId="0" borderId="0" xfId="0" applyNumberFormat="1" applyFont="1"/>
    <xf numFmtId="49" fontId="0" fillId="0" borderId="0" xfId="0" applyNumberFormat="1"/>
    <xf numFmtId="165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left"/>
    </xf>
    <xf numFmtId="2" fontId="11" fillId="0" borderId="0" xfId="0" applyNumberFormat="1" applyFont="1" applyAlignment="1">
      <alignment horizontal="left" vertical="center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left"/>
    </xf>
    <xf numFmtId="0" fontId="8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F312-48E8-49A3-ADE9-758A96EFED35}">
  <sheetPr>
    <pageSetUpPr fitToPage="1"/>
  </sheetPr>
  <dimension ref="A1:I82"/>
  <sheetViews>
    <sheetView tabSelected="1" workbookViewId="0">
      <selection activeCell="A4" sqref="A4"/>
    </sheetView>
  </sheetViews>
  <sheetFormatPr defaultRowHeight="15" x14ac:dyDescent="0.25"/>
  <cols>
    <col min="2" max="2" width="22.28515625" customWidth="1"/>
    <col min="4" max="4" width="42.140625" customWidth="1"/>
    <col min="5" max="5" width="10.5703125" bestFit="1" customWidth="1"/>
    <col min="6" max="6" width="12.140625" bestFit="1" customWidth="1"/>
  </cols>
  <sheetData>
    <row r="1" spans="1:9" ht="15.75" x14ac:dyDescent="0.25">
      <c r="B1" s="1"/>
      <c r="C1" s="2" t="s">
        <v>0</v>
      </c>
      <c r="F1" s="3"/>
    </row>
    <row r="2" spans="1:9" ht="15.75" x14ac:dyDescent="0.25">
      <c r="B2" s="1"/>
      <c r="C2" s="2"/>
      <c r="F2" s="3"/>
    </row>
    <row r="3" spans="1:9" x14ac:dyDescent="0.25">
      <c r="A3" s="4"/>
      <c r="B3" s="1"/>
      <c r="C3" s="5" t="s">
        <v>1</v>
      </c>
      <c r="F3" s="3"/>
    </row>
    <row r="4" spans="1:9" ht="15.75" x14ac:dyDescent="0.25">
      <c r="A4" s="6" t="s">
        <v>2</v>
      </c>
      <c r="B4" s="1"/>
      <c r="C4" s="7"/>
      <c r="F4" s="3"/>
    </row>
    <row r="5" spans="1:9" ht="15.75" x14ac:dyDescent="0.25">
      <c r="A5" s="8" t="s">
        <v>3</v>
      </c>
      <c r="B5" s="1"/>
      <c r="C5" s="7"/>
      <c r="F5" s="3"/>
    </row>
    <row r="6" spans="1:9" ht="15.75" x14ac:dyDescent="0.25">
      <c r="A6" s="8" t="s">
        <v>4</v>
      </c>
      <c r="B6" s="8"/>
      <c r="C6" s="9"/>
      <c r="D6" s="8"/>
      <c r="E6" s="8"/>
      <c r="F6" s="10"/>
      <c r="G6" s="8"/>
      <c r="H6" s="8"/>
      <c r="I6" s="8"/>
    </row>
    <row r="7" spans="1:9" ht="15.75" x14ac:dyDescent="0.25">
      <c r="A7" s="8" t="s">
        <v>5</v>
      </c>
      <c r="B7" s="8"/>
      <c r="C7" s="9"/>
      <c r="D7" s="8"/>
      <c r="E7" s="8"/>
      <c r="F7" s="10"/>
      <c r="G7" s="8"/>
      <c r="H7" s="8"/>
      <c r="I7" s="8"/>
    </row>
    <row r="8" spans="1:9" x14ac:dyDescent="0.25">
      <c r="B8" s="1"/>
      <c r="C8" s="7"/>
      <c r="F8" s="3"/>
    </row>
    <row r="9" spans="1:9" x14ac:dyDescent="0.25">
      <c r="B9" s="11" t="s">
        <v>6</v>
      </c>
      <c r="C9" s="7"/>
      <c r="F9" s="3"/>
    </row>
    <row r="10" spans="1:9" ht="15.75" x14ac:dyDescent="0.25">
      <c r="A10" s="11"/>
      <c r="B10" s="1" t="s">
        <v>109</v>
      </c>
      <c r="C10" s="7"/>
      <c r="F10" s="12"/>
      <c r="G10" s="12"/>
      <c r="H10" s="12"/>
      <c r="I10" s="12"/>
    </row>
    <row r="11" spans="1:9" ht="15.75" thickBot="1" x14ac:dyDescent="0.3">
      <c r="A11" s="13"/>
      <c r="B11" s="1"/>
      <c r="C11" s="7"/>
      <c r="F11" s="3"/>
      <c r="G11" s="1"/>
      <c r="H11" s="1"/>
      <c r="I11" s="1"/>
    </row>
    <row r="12" spans="1:9" ht="26.25" thickBot="1" x14ac:dyDescent="0.3">
      <c r="A12" s="14" t="s">
        <v>7</v>
      </c>
      <c r="B12" s="15" t="s">
        <v>8</v>
      </c>
      <c r="C12" s="16" t="s">
        <v>9</v>
      </c>
      <c r="D12" s="15" t="s">
        <v>10</v>
      </c>
      <c r="E12" s="15" t="s">
        <v>11</v>
      </c>
      <c r="F12" s="17" t="s">
        <v>12</v>
      </c>
    </row>
    <row r="13" spans="1:9" ht="38.25" x14ac:dyDescent="0.25">
      <c r="A13" s="77">
        <v>1</v>
      </c>
      <c r="B13" s="79" t="s">
        <v>13</v>
      </c>
      <c r="C13" s="18" t="s">
        <v>14</v>
      </c>
      <c r="D13" s="19" t="s">
        <v>15</v>
      </c>
      <c r="E13" s="19">
        <v>1</v>
      </c>
      <c r="F13" s="20">
        <v>78000</v>
      </c>
    </row>
    <row r="14" spans="1:9" ht="25.5" x14ac:dyDescent="0.25">
      <c r="A14" s="84"/>
      <c r="B14" s="86"/>
      <c r="C14" s="21" t="s">
        <v>16</v>
      </c>
      <c r="D14" s="22" t="s">
        <v>17</v>
      </c>
      <c r="E14" s="22">
        <v>0</v>
      </c>
      <c r="F14" s="23">
        <v>0</v>
      </c>
    </row>
    <row r="15" spans="1:9" ht="39" thickBot="1" x14ac:dyDescent="0.3">
      <c r="A15" s="84"/>
      <c r="B15" s="86"/>
      <c r="C15" s="24" t="s">
        <v>18</v>
      </c>
      <c r="D15" s="25" t="s">
        <v>19</v>
      </c>
      <c r="E15" s="26">
        <v>1</v>
      </c>
      <c r="F15" s="27">
        <v>8500</v>
      </c>
    </row>
    <row r="16" spans="1:9" ht="15.75" thickBot="1" x14ac:dyDescent="0.3">
      <c r="A16" s="28"/>
      <c r="B16" s="29" t="s">
        <v>20</v>
      </c>
      <c r="C16" s="30"/>
      <c r="D16" s="31"/>
      <c r="E16" s="31"/>
      <c r="F16" s="32">
        <f>SUM(SUM(F13:F15))</f>
        <v>86500</v>
      </c>
    </row>
    <row r="17" spans="1:6" ht="15.75" thickBot="1" x14ac:dyDescent="0.3">
      <c r="A17" s="84"/>
      <c r="B17" s="91"/>
      <c r="C17" s="91"/>
      <c r="D17" s="91"/>
      <c r="E17" s="91"/>
      <c r="F17" s="92"/>
    </row>
    <row r="18" spans="1:6" ht="26.25" thickBot="1" x14ac:dyDescent="0.3">
      <c r="A18" s="75">
        <v>2</v>
      </c>
      <c r="B18" s="76" t="s">
        <v>21</v>
      </c>
      <c r="C18" s="18" t="s">
        <v>22</v>
      </c>
      <c r="D18" s="19" t="s">
        <v>23</v>
      </c>
      <c r="E18" s="19">
        <v>1</v>
      </c>
      <c r="F18" s="33">
        <v>7000</v>
      </c>
    </row>
    <row r="19" spans="1:6" ht="15.75" thickBot="1" x14ac:dyDescent="0.3">
      <c r="A19" s="28"/>
      <c r="B19" s="29" t="s">
        <v>24</v>
      </c>
      <c r="C19" s="30"/>
      <c r="D19" s="31"/>
      <c r="E19" s="31"/>
      <c r="F19" s="32">
        <f>SUM(F18:F18)</f>
        <v>7000</v>
      </c>
    </row>
    <row r="20" spans="1:6" ht="15.75" thickBot="1" x14ac:dyDescent="0.3">
      <c r="A20" s="84"/>
      <c r="B20" s="91"/>
      <c r="C20" s="91"/>
      <c r="D20" s="91"/>
      <c r="E20" s="91"/>
      <c r="F20" s="92"/>
    </row>
    <row r="21" spans="1:6" ht="25.5" x14ac:dyDescent="0.25">
      <c r="A21" s="93">
        <v>3</v>
      </c>
      <c r="B21" s="95" t="s">
        <v>25</v>
      </c>
      <c r="C21" s="18" t="s">
        <v>105</v>
      </c>
      <c r="D21" s="19" t="s">
        <v>27</v>
      </c>
      <c r="E21" s="19">
        <v>1</v>
      </c>
      <c r="F21" s="33">
        <v>17900</v>
      </c>
    </row>
    <row r="22" spans="1:6" ht="15.75" thickBot="1" x14ac:dyDescent="0.3">
      <c r="A22" s="94"/>
      <c r="B22" s="96"/>
      <c r="C22" s="34" t="s">
        <v>26</v>
      </c>
      <c r="D22" s="35" t="s">
        <v>28</v>
      </c>
      <c r="E22" s="36">
        <v>1</v>
      </c>
      <c r="F22" s="37">
        <v>3000</v>
      </c>
    </row>
    <row r="23" spans="1:6" ht="15.75" thickBot="1" x14ac:dyDescent="0.3">
      <c r="A23" s="28"/>
      <c r="B23" s="29" t="s">
        <v>29</v>
      </c>
      <c r="C23" s="30"/>
      <c r="D23" s="31"/>
      <c r="E23" s="31"/>
      <c r="F23" s="32">
        <f>SUM(F21:F22)</f>
        <v>20900</v>
      </c>
    </row>
    <row r="24" spans="1:6" ht="15.75" thickBot="1" x14ac:dyDescent="0.3">
      <c r="A24" s="84"/>
      <c r="B24" s="91"/>
      <c r="C24" s="91"/>
      <c r="D24" s="91"/>
      <c r="E24" s="91"/>
      <c r="F24" s="92"/>
    </row>
    <row r="25" spans="1:6" x14ac:dyDescent="0.25">
      <c r="A25" s="93">
        <v>4</v>
      </c>
      <c r="B25" s="95" t="s">
        <v>30</v>
      </c>
      <c r="C25" s="38" t="s">
        <v>31</v>
      </c>
      <c r="D25" s="19" t="s">
        <v>32</v>
      </c>
      <c r="E25" s="19">
        <v>0</v>
      </c>
      <c r="F25" s="39">
        <v>0</v>
      </c>
    </row>
    <row r="26" spans="1:6" ht="25.5" x14ac:dyDescent="0.25">
      <c r="A26" s="97"/>
      <c r="B26" s="98"/>
      <c r="C26" s="40" t="s">
        <v>33</v>
      </c>
      <c r="D26" s="22" t="s">
        <v>34</v>
      </c>
      <c r="E26" s="22">
        <v>1</v>
      </c>
      <c r="F26" s="41">
        <v>4500</v>
      </c>
    </row>
    <row r="27" spans="1:6" x14ac:dyDescent="0.25">
      <c r="A27" s="97"/>
      <c r="B27" s="98"/>
      <c r="C27" s="40" t="s">
        <v>106</v>
      </c>
      <c r="D27" s="22" t="s">
        <v>36</v>
      </c>
      <c r="E27" s="22">
        <v>1</v>
      </c>
      <c r="F27" s="42">
        <v>5000</v>
      </c>
    </row>
    <row r="28" spans="1:6" x14ac:dyDescent="0.25">
      <c r="A28" s="97"/>
      <c r="B28" s="98"/>
      <c r="C28" s="21" t="s">
        <v>35</v>
      </c>
      <c r="D28" s="22" t="s">
        <v>38</v>
      </c>
      <c r="E28" s="22">
        <v>1</v>
      </c>
      <c r="F28" s="43">
        <v>4500</v>
      </c>
    </row>
    <row r="29" spans="1:6" x14ac:dyDescent="0.25">
      <c r="A29" s="97"/>
      <c r="B29" s="98"/>
      <c r="C29" s="21" t="s">
        <v>37</v>
      </c>
      <c r="D29" s="22" t="s">
        <v>40</v>
      </c>
      <c r="E29" s="22">
        <v>1</v>
      </c>
      <c r="F29" s="44">
        <v>3000</v>
      </c>
    </row>
    <row r="30" spans="1:6" ht="26.25" thickBot="1" x14ac:dyDescent="0.3">
      <c r="A30" s="94"/>
      <c r="B30" s="96"/>
      <c r="C30" s="34" t="s">
        <v>39</v>
      </c>
      <c r="D30" s="45" t="s">
        <v>41</v>
      </c>
      <c r="E30" s="35">
        <v>1</v>
      </c>
      <c r="F30" s="46">
        <v>22000</v>
      </c>
    </row>
    <row r="31" spans="1:6" ht="15.75" thickBot="1" x14ac:dyDescent="0.3">
      <c r="A31" s="28"/>
      <c r="B31" s="29" t="s">
        <v>42</v>
      </c>
      <c r="C31" s="30"/>
      <c r="D31" s="31"/>
      <c r="E31" s="31"/>
      <c r="F31" s="32">
        <f>SUM(F25:F30)</f>
        <v>39000</v>
      </c>
    </row>
    <row r="32" spans="1:6" ht="15.75" thickBot="1" x14ac:dyDescent="0.3">
      <c r="A32" s="84"/>
      <c r="B32" s="91"/>
      <c r="C32" s="91"/>
      <c r="D32" s="91"/>
      <c r="E32" s="91"/>
      <c r="F32" s="92"/>
    </row>
    <row r="33" spans="1:6" ht="90" thickBot="1" x14ac:dyDescent="0.3">
      <c r="A33" s="28">
        <v>5</v>
      </c>
      <c r="B33" s="29" t="s">
        <v>43</v>
      </c>
      <c r="C33" s="30" t="s">
        <v>44</v>
      </c>
      <c r="D33" s="31" t="s">
        <v>45</v>
      </c>
      <c r="E33" s="31">
        <v>1</v>
      </c>
      <c r="F33" s="47">
        <v>31000</v>
      </c>
    </row>
    <row r="34" spans="1:6" ht="15.75" thickBot="1" x14ac:dyDescent="0.3">
      <c r="A34" s="28"/>
      <c r="B34" s="29" t="s">
        <v>46</v>
      </c>
      <c r="C34" s="30"/>
      <c r="D34" s="31"/>
      <c r="E34" s="31"/>
      <c r="F34" s="32">
        <f>F33</f>
        <v>31000</v>
      </c>
    </row>
    <row r="35" spans="1:6" ht="15.75" thickBot="1" x14ac:dyDescent="0.3">
      <c r="A35" s="84"/>
      <c r="B35" s="91"/>
      <c r="C35" s="91"/>
      <c r="D35" s="91"/>
      <c r="E35" s="91"/>
      <c r="F35" s="92"/>
    </row>
    <row r="36" spans="1:6" ht="39" thickBot="1" x14ac:dyDescent="0.3">
      <c r="A36" s="48">
        <v>6</v>
      </c>
      <c r="B36" s="29" t="s">
        <v>47</v>
      </c>
      <c r="C36" s="30" t="s">
        <v>48</v>
      </c>
      <c r="D36" s="31" t="s">
        <v>49</v>
      </c>
      <c r="E36" s="31">
        <v>1</v>
      </c>
      <c r="F36" s="49">
        <v>250000</v>
      </c>
    </row>
    <row r="37" spans="1:6" ht="15.75" thickBot="1" x14ac:dyDescent="0.3">
      <c r="A37" s="28"/>
      <c r="B37" s="29" t="s">
        <v>50</v>
      </c>
      <c r="C37" s="30"/>
      <c r="D37" s="31"/>
      <c r="E37" s="31"/>
      <c r="F37" s="32">
        <f>SUM(F36:F36)</f>
        <v>250000</v>
      </c>
    </row>
    <row r="38" spans="1:6" ht="15.75" thickBot="1" x14ac:dyDescent="0.3">
      <c r="A38" s="84"/>
      <c r="B38" s="91"/>
      <c r="C38" s="91"/>
      <c r="D38" s="91"/>
      <c r="E38" s="91"/>
      <c r="F38" s="92"/>
    </row>
    <row r="39" spans="1:6" ht="25.5" x14ac:dyDescent="0.25">
      <c r="A39" s="77">
        <v>7</v>
      </c>
      <c r="B39" s="79" t="s">
        <v>51</v>
      </c>
      <c r="C39" s="18" t="s">
        <v>52</v>
      </c>
      <c r="D39" s="19" t="s">
        <v>53</v>
      </c>
      <c r="E39" s="19">
        <v>1</v>
      </c>
      <c r="F39" s="20">
        <v>14100</v>
      </c>
    </row>
    <row r="40" spans="1:6" ht="25.5" x14ac:dyDescent="0.25">
      <c r="A40" s="84"/>
      <c r="B40" s="86"/>
      <c r="C40" s="21" t="s">
        <v>54</v>
      </c>
      <c r="D40" s="50" t="s">
        <v>55</v>
      </c>
      <c r="E40" s="22">
        <v>1</v>
      </c>
      <c r="F40" s="43">
        <v>25600</v>
      </c>
    </row>
    <row r="41" spans="1:6" ht="38.25" x14ac:dyDescent="0.25">
      <c r="A41" s="84"/>
      <c r="B41" s="86"/>
      <c r="C41" s="21" t="s">
        <v>56</v>
      </c>
      <c r="D41" s="51" t="s">
        <v>57</v>
      </c>
      <c r="E41" s="22">
        <v>1</v>
      </c>
      <c r="F41" s="43">
        <v>4500</v>
      </c>
    </row>
    <row r="42" spans="1:6" x14ac:dyDescent="0.25">
      <c r="A42" s="84"/>
      <c r="B42" s="86"/>
      <c r="C42" s="21"/>
      <c r="D42" s="51"/>
      <c r="E42" s="22"/>
      <c r="F42" s="23"/>
    </row>
    <row r="43" spans="1:6" ht="26.25" thickBot="1" x14ac:dyDescent="0.3">
      <c r="A43" s="85"/>
      <c r="B43" s="87"/>
      <c r="C43" s="34" t="s">
        <v>58</v>
      </c>
      <c r="D43" s="35" t="s">
        <v>59</v>
      </c>
      <c r="E43" s="35">
        <v>1</v>
      </c>
      <c r="F43" s="46">
        <v>3100</v>
      </c>
    </row>
    <row r="44" spans="1:6" ht="15.75" thickBot="1" x14ac:dyDescent="0.3">
      <c r="A44" s="28"/>
      <c r="B44" s="29" t="s">
        <v>60</v>
      </c>
      <c r="C44" s="30"/>
      <c r="D44" s="31"/>
      <c r="E44" s="31"/>
      <c r="F44" s="32">
        <f>SUM(F39:F43)</f>
        <v>47300</v>
      </c>
    </row>
    <row r="45" spans="1:6" ht="15.75" thickBot="1" x14ac:dyDescent="0.3">
      <c r="A45" s="81"/>
      <c r="B45" s="82"/>
      <c r="C45" s="82"/>
      <c r="D45" s="82"/>
      <c r="E45" s="82"/>
      <c r="F45" s="83"/>
    </row>
    <row r="46" spans="1:6" x14ac:dyDescent="0.25">
      <c r="A46" s="77">
        <v>8</v>
      </c>
      <c r="B46" s="79" t="s">
        <v>61</v>
      </c>
      <c r="C46" s="18" t="s">
        <v>62</v>
      </c>
      <c r="D46" s="53" t="s">
        <v>63</v>
      </c>
      <c r="E46" s="19"/>
      <c r="F46" s="54"/>
    </row>
    <row r="47" spans="1:6" x14ac:dyDescent="0.25">
      <c r="A47" s="84"/>
      <c r="B47" s="86"/>
      <c r="C47" s="21"/>
      <c r="D47" s="51" t="s">
        <v>64</v>
      </c>
      <c r="E47" s="22">
        <v>1</v>
      </c>
      <c r="F47" s="44">
        <v>110000</v>
      </c>
    </row>
    <row r="48" spans="1:6" x14ac:dyDescent="0.25">
      <c r="A48" s="84"/>
      <c r="B48" s="86"/>
      <c r="C48" s="21"/>
      <c r="D48" s="51" t="s">
        <v>65</v>
      </c>
      <c r="E48" s="22">
        <v>1</v>
      </c>
      <c r="F48" s="44">
        <v>80000</v>
      </c>
    </row>
    <row r="49" spans="1:6" x14ac:dyDescent="0.25">
      <c r="A49" s="84"/>
      <c r="B49" s="86"/>
      <c r="C49" s="21"/>
      <c r="D49" s="51" t="s">
        <v>66</v>
      </c>
      <c r="E49" s="22">
        <v>1</v>
      </c>
      <c r="F49" s="44">
        <v>70000</v>
      </c>
    </row>
    <row r="50" spans="1:6" x14ac:dyDescent="0.25">
      <c r="A50" s="84"/>
      <c r="B50" s="86"/>
      <c r="C50" s="21"/>
      <c r="D50" s="51" t="s">
        <v>67</v>
      </c>
      <c r="E50" s="22">
        <v>1</v>
      </c>
      <c r="F50" s="44">
        <v>60000</v>
      </c>
    </row>
    <row r="51" spans="1:6" x14ac:dyDescent="0.25">
      <c r="A51" s="84"/>
      <c r="B51" s="86"/>
      <c r="C51" s="21"/>
      <c r="D51" s="51" t="s">
        <v>68</v>
      </c>
      <c r="E51" s="22">
        <v>1</v>
      </c>
      <c r="F51" s="44">
        <v>30000</v>
      </c>
    </row>
    <row r="52" spans="1:6" x14ac:dyDescent="0.25">
      <c r="A52" s="84"/>
      <c r="B52" s="86"/>
      <c r="C52" s="21"/>
      <c r="D52" s="51" t="s">
        <v>69</v>
      </c>
      <c r="E52" s="22">
        <v>1</v>
      </c>
      <c r="F52" s="43">
        <v>40000</v>
      </c>
    </row>
    <row r="53" spans="1:6" x14ac:dyDescent="0.25">
      <c r="A53" s="84"/>
      <c r="B53" s="86"/>
      <c r="C53" s="21"/>
      <c r="D53" s="51" t="s">
        <v>70</v>
      </c>
      <c r="E53" s="22">
        <v>1</v>
      </c>
      <c r="F53" s="43">
        <v>30000</v>
      </c>
    </row>
    <row r="54" spans="1:6" ht="25.5" x14ac:dyDescent="0.25">
      <c r="A54" s="84"/>
      <c r="B54" s="86"/>
      <c r="C54" s="21"/>
      <c r="D54" s="51" t="s">
        <v>71</v>
      </c>
      <c r="E54" s="22">
        <v>1</v>
      </c>
      <c r="F54" s="44">
        <v>3000</v>
      </c>
    </row>
    <row r="55" spans="1:6" x14ac:dyDescent="0.25">
      <c r="A55" s="84"/>
      <c r="B55" s="86"/>
      <c r="C55" s="21" t="s">
        <v>72</v>
      </c>
      <c r="D55" s="22" t="s">
        <v>73</v>
      </c>
      <c r="E55" s="22">
        <v>1</v>
      </c>
      <c r="F55" s="44">
        <v>4500</v>
      </c>
    </row>
    <row r="56" spans="1:6" ht="25.5" x14ac:dyDescent="0.25">
      <c r="A56" s="84"/>
      <c r="B56" s="86"/>
      <c r="C56" s="21" t="s">
        <v>74</v>
      </c>
      <c r="D56" s="22" t="s">
        <v>75</v>
      </c>
      <c r="E56" s="22">
        <v>1</v>
      </c>
      <c r="F56" s="44">
        <v>6400</v>
      </c>
    </row>
    <row r="57" spans="1:6" x14ac:dyDescent="0.25">
      <c r="A57" s="84"/>
      <c r="B57" s="86"/>
      <c r="C57" s="21" t="s">
        <v>76</v>
      </c>
      <c r="D57" s="22" t="s">
        <v>77</v>
      </c>
      <c r="E57" s="22">
        <v>1</v>
      </c>
      <c r="F57" s="44">
        <v>3000</v>
      </c>
    </row>
    <row r="58" spans="1:6" x14ac:dyDescent="0.25">
      <c r="A58" s="84"/>
      <c r="B58" s="86"/>
      <c r="C58" s="21" t="s">
        <v>78</v>
      </c>
      <c r="D58" s="22" t="s">
        <v>79</v>
      </c>
      <c r="E58" s="22">
        <v>1</v>
      </c>
      <c r="F58" s="44">
        <v>1000</v>
      </c>
    </row>
    <row r="59" spans="1:6" x14ac:dyDescent="0.25">
      <c r="A59" s="84"/>
      <c r="B59" s="86"/>
      <c r="C59" s="21" t="s">
        <v>80</v>
      </c>
      <c r="D59" s="22" t="s">
        <v>81</v>
      </c>
      <c r="E59" s="22">
        <v>1</v>
      </c>
      <c r="F59" s="44">
        <v>2500</v>
      </c>
    </row>
    <row r="60" spans="1:6" ht="39" thickBot="1" x14ac:dyDescent="0.3">
      <c r="A60" s="85"/>
      <c r="B60" s="87"/>
      <c r="C60" s="34" t="s">
        <v>82</v>
      </c>
      <c r="D60" s="55" t="s">
        <v>83</v>
      </c>
      <c r="E60" s="35">
        <v>1</v>
      </c>
      <c r="F60" s="46">
        <v>6000</v>
      </c>
    </row>
    <row r="61" spans="1:6" ht="15.75" thickBot="1" x14ac:dyDescent="0.3">
      <c r="A61" s="28"/>
      <c r="B61" s="29" t="s">
        <v>84</v>
      </c>
      <c r="C61" s="30"/>
      <c r="D61" s="31"/>
      <c r="E61" s="31"/>
      <c r="F61" s="32">
        <f>SUM(F46:F60)</f>
        <v>446400</v>
      </c>
    </row>
    <row r="62" spans="1:6" ht="15.75" thickBot="1" x14ac:dyDescent="0.3">
      <c r="A62" s="81"/>
      <c r="B62" s="82"/>
      <c r="C62" s="82"/>
      <c r="D62" s="82"/>
      <c r="E62" s="82"/>
      <c r="F62" s="83"/>
    </row>
    <row r="63" spans="1:6" ht="25.5" x14ac:dyDescent="0.25">
      <c r="A63" s="77">
        <v>9</v>
      </c>
      <c r="B63" s="79" t="s">
        <v>85</v>
      </c>
      <c r="C63" s="18" t="s">
        <v>86</v>
      </c>
      <c r="D63" s="19" t="s">
        <v>87</v>
      </c>
      <c r="E63" s="19">
        <v>1</v>
      </c>
      <c r="F63" s="33">
        <v>30000</v>
      </c>
    </row>
    <row r="64" spans="1:6" ht="38.25" x14ac:dyDescent="0.25">
      <c r="A64" s="84"/>
      <c r="B64" s="86"/>
      <c r="C64" s="21"/>
      <c r="D64" s="22" t="s">
        <v>88</v>
      </c>
      <c r="E64" s="56">
        <v>1</v>
      </c>
      <c r="F64" s="57" t="s">
        <v>89</v>
      </c>
    </row>
    <row r="65" spans="1:6" ht="15.75" thickBot="1" x14ac:dyDescent="0.3">
      <c r="A65" s="85"/>
      <c r="B65" s="87"/>
      <c r="C65" s="34" t="s">
        <v>90</v>
      </c>
      <c r="D65" s="36" t="s">
        <v>91</v>
      </c>
      <c r="E65" s="36">
        <v>1</v>
      </c>
      <c r="F65" s="37">
        <v>4500</v>
      </c>
    </row>
    <row r="66" spans="1:6" ht="15.75" thickBot="1" x14ac:dyDescent="0.3">
      <c r="A66" s="28"/>
      <c r="B66" s="29" t="s">
        <v>92</v>
      </c>
      <c r="C66" s="30"/>
      <c r="D66" s="31"/>
      <c r="E66" s="31"/>
      <c r="F66" s="32">
        <f>SUM(F63:F65)</f>
        <v>34500</v>
      </c>
    </row>
    <row r="67" spans="1:6" x14ac:dyDescent="0.25">
      <c r="A67" s="88"/>
      <c r="B67" s="89"/>
      <c r="C67" s="89"/>
      <c r="D67" s="89"/>
      <c r="E67" s="89"/>
      <c r="F67" s="90"/>
    </row>
    <row r="68" spans="1:6" ht="15.75" thickBot="1" x14ac:dyDescent="0.3">
      <c r="A68" s="58"/>
      <c r="B68" s="59"/>
      <c r="C68" s="59"/>
      <c r="D68" s="59"/>
      <c r="E68" s="59"/>
      <c r="F68" s="60"/>
    </row>
    <row r="69" spans="1:6" x14ac:dyDescent="0.25">
      <c r="A69" s="77">
        <v>11</v>
      </c>
      <c r="B69" s="79" t="s">
        <v>93</v>
      </c>
      <c r="C69" s="18" t="s">
        <v>94</v>
      </c>
      <c r="D69" s="19" t="s">
        <v>95</v>
      </c>
      <c r="E69" s="19">
        <v>1</v>
      </c>
      <c r="F69" s="61">
        <f>(F47+F48+F49+F50+F51+F52+F53)*0.302</f>
        <v>126840</v>
      </c>
    </row>
    <row r="70" spans="1:6" ht="15.75" thickBot="1" x14ac:dyDescent="0.3">
      <c r="A70" s="78"/>
      <c r="B70" s="80"/>
      <c r="C70" s="34" t="s">
        <v>96</v>
      </c>
      <c r="D70" s="35" t="s">
        <v>97</v>
      </c>
      <c r="E70" s="35">
        <v>1</v>
      </c>
      <c r="F70" s="62">
        <f>(F16+F19+F23+F31+F37+F44+F61+F66+F69+F73)*0.06</f>
        <v>76579.679999999993</v>
      </c>
    </row>
    <row r="71" spans="1:6" ht="15.75" thickBot="1" x14ac:dyDescent="0.3">
      <c r="A71" s="28"/>
      <c r="B71" s="29" t="s">
        <v>98</v>
      </c>
      <c r="C71" s="30"/>
      <c r="D71" s="31"/>
      <c r="E71" s="31"/>
      <c r="F71" s="32">
        <f>SUM(F69:F70)</f>
        <v>203419.68</v>
      </c>
    </row>
    <row r="72" spans="1:6" ht="15.75" thickBot="1" x14ac:dyDescent="0.3">
      <c r="A72" s="81"/>
      <c r="B72" s="82"/>
      <c r="C72" s="82"/>
      <c r="D72" s="82"/>
      <c r="E72" s="82"/>
      <c r="F72" s="83"/>
    </row>
    <row r="73" spans="1:6" ht="26.25" thickBot="1" x14ac:dyDescent="0.3">
      <c r="A73" s="28">
        <v>12</v>
      </c>
      <c r="B73" s="29" t="s">
        <v>99</v>
      </c>
      <c r="C73" s="30" t="s">
        <v>107</v>
      </c>
      <c r="D73" s="31" t="s">
        <v>100</v>
      </c>
      <c r="E73" s="31"/>
      <c r="F73" s="32">
        <f>(F16+F19+F23+F31+F34+F37+F44+F61+F66+F69)*0.2</f>
        <v>217888</v>
      </c>
    </row>
    <row r="74" spans="1:6" x14ac:dyDescent="0.25">
      <c r="A74" s="52"/>
      <c r="B74" s="59"/>
      <c r="C74" s="63"/>
      <c r="D74" s="52"/>
      <c r="E74" s="52"/>
      <c r="F74" s="64"/>
    </row>
    <row r="75" spans="1:6" x14ac:dyDescent="0.25">
      <c r="A75" s="52"/>
      <c r="B75" s="59"/>
      <c r="C75" s="63"/>
      <c r="D75" s="52"/>
      <c r="E75" s="52"/>
    </row>
    <row r="76" spans="1:6" x14ac:dyDescent="0.25">
      <c r="A76" s="13"/>
      <c r="B76" s="1"/>
      <c r="C76" s="7"/>
      <c r="F76" s="3"/>
    </row>
    <row r="77" spans="1:6" x14ac:dyDescent="0.25">
      <c r="A77" s="66" t="s">
        <v>101</v>
      </c>
      <c r="B77" s="1"/>
      <c r="C77" s="7"/>
      <c r="F77" s="65">
        <f>F16+F19+F23+F31+F34+F37+F44+F61+F66+F69+F73</f>
        <v>1307328</v>
      </c>
    </row>
    <row r="78" spans="1:6" x14ac:dyDescent="0.25">
      <c r="A78" s="66" t="s">
        <v>102</v>
      </c>
      <c r="B78" s="1"/>
      <c r="C78" s="7"/>
      <c r="F78" s="3"/>
    </row>
    <row r="79" spans="1:6" x14ac:dyDescent="0.25">
      <c r="A79" s="66" t="s">
        <v>103</v>
      </c>
      <c r="B79" s="1"/>
      <c r="C79" s="7"/>
      <c r="F79" s="3"/>
    </row>
    <row r="80" spans="1:6" x14ac:dyDescent="0.25">
      <c r="A80" s="67"/>
      <c r="B80" s="68"/>
      <c r="C80" s="69">
        <v>18444.599999999999</v>
      </c>
      <c r="D80" s="68" t="s">
        <v>104</v>
      </c>
      <c r="F80" s="70">
        <f>F77/C80</f>
        <v>70.878631144074689</v>
      </c>
    </row>
    <row r="81" spans="1:6" x14ac:dyDescent="0.25">
      <c r="A81" s="66" t="s">
        <v>110</v>
      </c>
      <c r="B81" s="1"/>
      <c r="C81" s="7"/>
      <c r="F81" s="3"/>
    </row>
    <row r="82" spans="1:6" x14ac:dyDescent="0.25">
      <c r="A82" s="71"/>
      <c r="B82" s="72"/>
      <c r="C82" s="73" t="s">
        <v>108</v>
      </c>
      <c r="D82" s="74">
        <f>A82*C82</f>
        <v>0</v>
      </c>
      <c r="F82" s="70">
        <f>C82*F80</f>
        <v>1417.5726228814938</v>
      </c>
    </row>
  </sheetData>
  <mergeCells count="24">
    <mergeCell ref="A20:F20"/>
    <mergeCell ref="A13:A15"/>
    <mergeCell ref="B13:B15"/>
    <mergeCell ref="A17:F17"/>
    <mergeCell ref="A45:F45"/>
    <mergeCell ref="A21:A22"/>
    <mergeCell ref="B21:B22"/>
    <mergeCell ref="A24:F24"/>
    <mergeCell ref="A25:A30"/>
    <mergeCell ref="B25:B30"/>
    <mergeCell ref="A32:F32"/>
    <mergeCell ref="A35:F35"/>
    <mergeCell ref="A38:F38"/>
    <mergeCell ref="A39:A43"/>
    <mergeCell ref="B39:B43"/>
    <mergeCell ref="A69:A70"/>
    <mergeCell ref="B69:B70"/>
    <mergeCell ref="A72:F72"/>
    <mergeCell ref="A46:A60"/>
    <mergeCell ref="B46:B60"/>
    <mergeCell ref="A62:F62"/>
    <mergeCell ref="A63:A65"/>
    <mergeCell ref="B63:B65"/>
    <mergeCell ref="A67:F67"/>
  </mergeCells>
  <pageMargins left="0.25" right="0.25" top="0.75" bottom="0.75" header="0.3" footer="0.3"/>
  <pageSetup paperSize="9" scale="8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Кравченко</dc:creator>
  <cp:lastModifiedBy>Игорь</cp:lastModifiedBy>
  <cp:lastPrinted>2025-11-13T13:08:13Z</cp:lastPrinted>
  <dcterms:created xsi:type="dcterms:W3CDTF">2025-09-04T13:31:40Z</dcterms:created>
  <dcterms:modified xsi:type="dcterms:W3CDTF">2025-11-25T10:31:53Z</dcterms:modified>
</cp:coreProperties>
</file>